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risnik\Desktop\1. LAG NATJEČAJ_T.O.1.3.3\"/>
    </mc:Choice>
  </mc:AlternateContent>
  <xr:revisionPtr revIDLastSave="0" documentId="13_ncr:1_{97D69766-F1F3-4DDD-BCAD-1860A190B838}" xr6:coauthVersionLast="38" xr6:coauthVersionMax="38" xr10:uidLastSave="{00000000-0000-0000-0000-000000000000}"/>
  <bookViews>
    <workbookView xWindow="0" yWindow="0" windowWidth="20496" windowHeight="7548" xr2:uid="{A8751BFB-0BD1-41EF-BAC5-76B7ADFDA6C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26" i="1" l="1"/>
  <c r="Q24" i="1"/>
  <c r="Q22" i="1"/>
  <c r="Q20" i="1"/>
  <c r="Q8" i="1"/>
  <c r="Q38" i="1"/>
  <c r="Q36" i="1"/>
  <c r="Q34" i="1"/>
  <c r="Q32" i="1"/>
  <c r="Q30" i="1"/>
  <c r="Q28" i="1"/>
  <c r="Q18" i="1"/>
  <c r="Q16" i="1"/>
  <c r="Q14" i="1"/>
  <c r="Q12" i="1"/>
  <c r="Q10" i="1"/>
</calcChain>
</file>

<file path=xl/sharedStrings.xml><?xml version="1.0" encoding="utf-8"?>
<sst xmlns="http://schemas.openxmlformats.org/spreadsheetml/2006/main" count="100" uniqueCount="96">
  <si>
    <t>Red.br.</t>
  </si>
  <si>
    <t>ID BROJ</t>
  </si>
  <si>
    <t>NAZIV NOSITELJA PROJEKTA</t>
  </si>
  <si>
    <t>KRATAK OPIS PROJEKTA</t>
  </si>
  <si>
    <t>DODIJELJENI IZNOS BODOVA</t>
  </si>
  <si>
    <t>INTEZITET POTPORE</t>
  </si>
  <si>
    <t>IZNOS POTPORE U KUNAMA</t>
  </si>
  <si>
    <t xml:space="preserve">NAZIV PROJEKTA </t>
  </si>
  <si>
    <t>KUMULATIV DODJELJENOG IZNOSA POTPORE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</si>
  <si>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</si>
  <si>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</si>
  <si>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</si>
  <si>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</si>
  <si>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</si>
  <si>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</si>
  <si>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</si>
  <si>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</si>
  <si>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</si>
  <si>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</si>
  <si>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</si>
  <si>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</si>
  <si>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</si>
  <si>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</si>
  <si>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</si>
  <si>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</si>
  <si>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</si>
  <si>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</si>
  <si>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T.O.1.3.3_18-13</t>
  </si>
  <si>
    <t>T.O.1.3.3_18-16</t>
  </si>
  <si>
    <t>T.O.1.3.3_18-20</t>
  </si>
  <si>
    <t>T.O.1.3.3_18-21</t>
  </si>
  <si>
    <t>T.O.1.3.3_18-24</t>
  </si>
  <si>
    <t>T.O.1.3.3_18-27</t>
  </si>
  <si>
    <t>T.O.1.3.3_18-28</t>
  </si>
  <si>
    <t>T.O.1.3.3_18-10</t>
  </si>
  <si>
    <t>T.O.1.3.3_18-11</t>
  </si>
  <si>
    <t>T.O.1.3.3_18-14</t>
  </si>
  <si>
    <t>T.O.1.3.3_18-15</t>
  </si>
  <si>
    <t>T.O.1.3.3_18-18</t>
  </si>
  <si>
    <t>T.O.1.3.3_18-19</t>
  </si>
  <si>
    <t>OPG Ivanković Antonio</t>
  </si>
  <si>
    <t>OPG Matijević Slobodanka</t>
  </si>
  <si>
    <t>OPG Gici Miroslav</t>
  </si>
  <si>
    <t>OPG Mario Fuček</t>
  </si>
  <si>
    <t>2 nuts j.d.o.o</t>
  </si>
  <si>
    <t>OPG Lončarić Roman</t>
  </si>
  <si>
    <t>OPG Aleksandra Lulić</t>
  </si>
  <si>
    <t>OPG Ljubica Šunić</t>
  </si>
  <si>
    <t>OPG Miličić Regina</t>
  </si>
  <si>
    <t>OPG Považanj Stanojka</t>
  </si>
  <si>
    <t>OPG Martinović Mladen</t>
  </si>
  <si>
    <t>OPG Rusić Nikola</t>
  </si>
  <si>
    <t>OPG Lastavica Sandra</t>
  </si>
  <si>
    <t>OPG Kovač Marija</t>
  </si>
  <si>
    <t>OPG Željko Filipović</t>
  </si>
  <si>
    <t>OPG Jurkić Željka</t>
  </si>
  <si>
    <t>OPG Žaklina Zattherini</t>
  </si>
  <si>
    <t xml:space="preserve">OPG Dizdar Marina </t>
  </si>
  <si>
    <t>Modernizacija i unapređenje procesa rada i poslovanja na OPG-u IVANKOVIĆ ANTONIO nabavkom poljoprivredne mehanizacije i opreme, povećanje proizvodnog kapaciteta iskazanim kroz povećanje ukupnog standardnog ekonomskog rezultata kupovinom poljoprivrednog zemljišta i stoke</t>
  </si>
  <si>
    <t>Povećanje proizvodnog kapaciteta na gospodarstvu Maijević Silaš</t>
  </si>
  <si>
    <t>Modernizacija i unapređenje procesa rada poljoprivrednog gospodarstva Gici Miroslav</t>
  </si>
  <si>
    <t>Povećanje proizvodnih kapaciteta tvrtke 2nuts</t>
  </si>
  <si>
    <t>Razvojna investicija PG-a Lončarić Roman</t>
  </si>
  <si>
    <t xml:space="preserve">Ulaganje u modernizaciju procesa proizvodnje podizanjem plastenika i nabavkom opreme za proizvodnju začinske i mljevene paprike </t>
  </si>
  <si>
    <t>Modernizacija proizvodnih kapaciteta te uređenje i opremanje punionice meda</t>
  </si>
  <si>
    <t>Modernizacija i unapređenje rada i poslovanja O.P.G. Považanj Aljmaš</t>
  </si>
  <si>
    <t xml:space="preserve">Modernizacija procesa rada i poslovanja </t>
  </si>
  <si>
    <t>Modernizacija procesa rada i nabavka poljoprivredne mehanizacije</t>
  </si>
  <si>
    <t>Unapređenje procesa rada i poslovanja</t>
  </si>
  <si>
    <t>Razvojna investicija OPG-a Jurkić Željka</t>
  </si>
  <si>
    <t>Modernizacija i unapređenje procesa rada i poslovanja na OPG-u Zattherini Žaklina nabavkom poljoprivredne mehanizacije i opreme za održavanje voćnjaka</t>
  </si>
  <si>
    <t>Modernizacija i unapređenje procesa rada i poslovanja na OPG-u DIZDAR MARINA nabavkom poljoprivredne mehanizacije i opreme, povećanje proizvodnog kapaciteta iskazanim kroz povećanje ukupnog standardnog ekonomskog rezultata kupovinom poljoprivrednog zemljišta i stoke</t>
  </si>
  <si>
    <t>Kroz predmetni projekt tvrtka 2nuts j.d.o.o. namjerava kupiti 2,24 ha poljoprivrednog zemljišta u svrhu povećanja postojećih nasada lijeske. Projektom će se kupiti zemljište u neposrednoj blizini postojeće lokacije kako bi se optimizirali poslovni procesi i operativni troškovi u poslovanju. Projekt će osim povećanja proizvodnih kapaciteta poduzetnika rezultirati i i zaposlenjem 1 osobe na puno radno vrijeme.</t>
  </si>
  <si>
    <t>KONAČNA RANG LISTA ZA TIP OPERACIJE 1.3.3. "POTPORA RAZVOJU MALIH POLJOPRIVREDNIH GOSPODARSTAVA"</t>
  </si>
  <si>
    <t>Ulaganjem u nabavku poljoprivredne mehanizacije, strojeva i opreme u ovom slučaju kupovinom nove mješaone stočne hrane modernizirat će gospodarstvo. Ulaganjem u opremu planira se povećati učinkovitost i produktivnost gospodarstva, smanjiti rashode i ubrzati rad, te prema standardima Europske zajednice proizvesti poljoprivredne proizvode.
Pravilna primjena nove opreme štiti okoliš i prirodu, a ujedno olakšava uvjete rada, utječe na
konkurentnu proizvodnju, a time i ostvarivanje većeg profita.</t>
  </si>
  <si>
    <t>Osnovni cilj nositeljice projekta je povećati proizvodni kapacitet svog gospodarstva iskazan kroz povećanje ukupnog standardnog ekonomskog rezultata. Nositeljica projekta želi sredstvima iz ovog projekta kupiti 2 ha na području općine Šodolovci. Osnovna proizvodnja kojom bi se i dalje bavila je proizvodnja češnjaka i lubenica.</t>
  </si>
  <si>
    <t xml:space="preserve">Podizanjem nasada lijeske i povećanjem površina navedene kulture, modernizacijom procesa
obrade nasada nositelj želi ostvariti uspješan OPG u budućnosti. Trenutno ne posjeduje vlastitu mehanizaciju za obradu tla i održavanje navedenog nasada, a ručni rad je izuzetno skup i na tržištu je velik nedostatak radne snage u poljoprivredi. Kupovinom rabljenog traktora i rabljenog atomizera, nove vocarske freze i nove kosilice smanjit će se potreba za ljudskom radnom snagom i količinom utrošenog vremena za obradu, a što u konačnici za rezultat ima smanjenje troškova proizvodnje, povećanje prihoda, kvalitete poljoprivrednih proizvoda i konkurentnosti na tržištu.
</t>
  </si>
  <si>
    <t>Predmet prijave za dodjelu potpore iz EPFRR-a obuhvaca ulaganje u kupnju poljoprivredne mehanizacije, strojeva i opreme te kupnju životinja - nazimnica. U ovoj se prijavi kupnja poljoprivredne mehanizacije odnosi na kupnju rabljene mehanizacije za vlastitu primarnu poljoprivrednu proizvodnju. Također, Prijavitelj se odlučuje u budućnosti baviti i stočarstvom te kupuje i dvije nazimnice težine 200 kilograma. Ostvarivanjem prava na tražena sredstva podić će se konkurentnost poljoprivrednog gospodarstva, unaprijediti dosadašnje poslovanje OPG-a te na taj načinosigurati povećanje prihoda.</t>
  </si>
  <si>
    <t>Projektna investicija predstavlja zaokruženu cjelinu, kojom će se osigurati povećanje proizvodnih kapaciteta uz poboljšanje uvjeta rada te održavanja poljoprivrednih površina. Projektom se nabavlja sljedeće: poljoprivredna površina - okvirno 7000m2 obradive površine na kojoj će se posaditi lijeske, sadni materijal - lijeske, otprilike 850 sadnica lijeske, mehanizacija i oprema za poslovanje: traktor, malčer za obrađivanje polj. površina, motorna kosa i prskalica, zaštitna ograda za zemljišni posjed, solarni sustav i sustav za navodnjavanje.</t>
  </si>
  <si>
    <t>Projektom se planira modernizirati proces proizvodnje podizanjem plastenika veličine 100 m2 i kupovinom nove opreme za sušaru za sušenje paprike, mlina čekićara za grubo i kamenog mlina za fino mljevenje začinske paprike, kupnjom rabljenog traktora do 70 kW i rabljene cisterne za vodu koja ce se koristiti za navodnjavanje povrtlarskih kultura po principu slobodnog pada i nove traktorske prskalice za prihranu i zaštitu povrtlarskih kultura.</t>
  </si>
  <si>
    <t>Cilj projekta je modernizirati proizvodne kapacitete s trenutnim standardima, proizvesti veću količinu meda s manje utrošenog vremena i radne snage kako bi krajnji proizvod bio konkurentniji na tržištu. Obzirom da je Prijavitelju cilj sav proizvedeni med prodavati krajnjim kupcima te proširiti proizvodnju pripravaka s medom i uvesti veći broj turističkih pakiranja, potrebna im je oprema za punionicu.</t>
  </si>
  <si>
    <t xml:space="preserve">Prijaviteljica projektom namjerava kupiti voćarski traktor s ciljem olakšanja radnih operacija u svom voćnjaku. Projektom je planirana kupovina voćarskog traktora snage motora 35,3 kW sa EURO3motorom - koji doprinosi poštovanju propisanih normi emisije štetnih plinova. Ovim ulaganjem će se direktno doprinijeti ostvarenju cilja a to je modernizacija i unaprjeđenje procesa rada i poslovanja gospodarstva. </t>
  </si>
  <si>
    <t xml:space="preserve">Prijaviteljica projektom namjerava ulaganje u kupnju poljoprivrednog zemljišta, poljoprivredne mehanizacije, strojeva i opreme te u operativno poslovanje poljoprivrednog gospodarstva. Provedbom projekta OPG Miličić Regina ostvarit će sljedeće ciljeve, povećanje proizvodnog kapaciteta iskazanom kroz povećanje ukupnog standardnog ekonomskog rezultata te modernizaciju i unaprjeđenje procesa rada. </t>
  </si>
  <si>
    <t>Ciljevi projekta su modernizacija te unaprjeđenje procesa rada i poslovanja. Gospodarstvo planira nabavu mehanizacije koja će proces rada u vinogradu značajno modernizirati.
Zelene trake, brža i energetski prihvatljivija obrada vinograda, ali i unaprijeđeno punjenje boca vinom značajno je za razvoj ovog gospodarstva ali i za razvoj poduzetništva i turizma za područje općine Erdut, a ujedno i područje LAG-a Vuka-Dunav.</t>
  </si>
  <si>
    <t>Ulaganje u kupovinu poljoprivrednog zemljišta za sadnju novih nasada rezultiralo bi povećanjem proizvodnih kapaciteta, a novom i polovnom mehanizacijom i opremom bi se smanjio manualni rad što predstavlja izuzetno veliko unapređenje kroz smanjenje trajanja izvođenja pojednog posla, smanjenje uloženog truda i napora, smanjenje financijskih troškova i bolje tehničke izvedbe. Uz nabavu sustava za navodnjavanje koji bi funkcionirao na osnovi solarnih panela koji bi crpili prirodni izvor energije - sunčevu svjetlost izuzetno bi poboljšali energetsku učinkovitost.</t>
  </si>
  <si>
    <t>Ulaganjem u nabavku poljoprivredne mehanizacije strojeva i opreme u ovom slučaju kupovinom nove rotacijske kose, novog trimera i sakupljača sijena, te kupovinom solarnog seta modernizirat ćemo gospodarstvo. Ulaganjem u opremu namjeravaju povećati učinkovitost i produktivnost gospodarstva, te smanjiti rashode i ubrzati rad,  te prema standardima Europske zajednice proizvesti poljoprivredne proizvode. Pravilna primjena nove opreme štiti okoliš i prirodu, a ujedno olakšava uvjete rada, utječe na konkurentnu proizvodnju a time i ostvarenje većeg profita.</t>
  </si>
  <si>
    <t>T.O.1.3.3._18-17</t>
  </si>
  <si>
    <t>T.O.1.3.3._18-12</t>
  </si>
  <si>
    <t>Podizanje nasada i modernizacija procesa obrade trajnog nasada ljeske</t>
  </si>
  <si>
    <t>ModernizacIja procesa rada i povećanje proizvodnog kapaciteta OPG-a Miličić Regina</t>
  </si>
  <si>
    <t>Kupovinom rabljenog traktora Prijavitelj će osigurati obradu svih ratarskih kultura u optimalnim agrotehničkim rokovima, te samim time smanjiti rizik u proizvodnji. Nabavkom rabljene sijalice pneumatske 4-redne postići će odgovarajuću kvalitetu sjetve, te smanjiti troškove sjetve. Kupovinom kultivatora 4 reda sa deponatorima za mineralno gnojivo, obavljat će kultivaciju u
agrotehničkim rokovima, te će kultivacijom smanjivao zakorovljenost u usjevima. S rabljenom prikolicom će imati vlastitu prikolicu za prijevoz proizvedene robe na svom gospodarstvu do kupaca/otkupljivača vlastitog skladišta.</t>
  </si>
  <si>
    <t>Kupovinom rabljenog traktora Prijavitelj bi smanjio potrošnju energije, povećao učinkovitost i kvalitetu obavljanja određenih agrotehničkih operacija. Rabljena prikolica osigurala bi mu siguran transport proizvedene robe i pravovremeno skladištenje. Kupovina nove tanjurače omogućila bi mu prašenje strništa i obavljanje zelene gnojidbe na parcelama te pomogla u pripremi zemljišta za sjetvu i uništavanju korova.</t>
  </si>
  <si>
    <t>Modernizacija i unapređenje procesa rada poljoprivrednog gospodarstva OPG Lastavica Sandra</t>
  </si>
  <si>
    <t>Kupovinom novih plastenika izvršila bi se zamjena postojećih kako bi se proizvodnja povrća i
cvijeća mogla sigurnije obavljati te modernizirati. Kupovinom motokultivatora sa dodatnim
elementima (usitnjivač zemlje, jednobrazni plug, bočni tegovi, željezni kotači) postići će se bolja i brža obrada tla kod pripreme tla za sadnju cvijeća i povrća.</t>
  </si>
  <si>
    <t>Kupovinom rabljenog traktora ubrzao bi se proces obrade i pripreme tla u proizvodnji žitarica i
uljarica. Radi kvalitetnije i efikasnije zaštite uzgajanih kultura potrebna je nova prskalica. Tim bi ulaganjem bila pravilnija gnojidba s novim rasipačem umjetnog gnojiva.</t>
  </si>
  <si>
    <t>Ulaganjem u nabavku poljoprivredne mehanizacije, strojeva i opreme u ovom slučaju kupovinom polovnog traktora, novog malčera i novog nošenog atomizera za održavanje voćnjaka modernizirati će se gospodarstvo. Ulaganjem u poljoprivrednu opremu prijeko potrebnu za razvoj voćarske proizvodnje namjeravamo povećati učinkovitost i produktivnost gospodarstva, te smanjiti rashode i ubrzati rad, te prema standardima EU proizvesti poljoprivredne proizvode.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</si>
</sst>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4">
    <xf numFmtId="0" fontId="0" fillId="0" borderId="0" xfId="0"/>
    <xf numFmtId="44" fontId="0" fillId="4" borderId="1" xfId="1" applyFont="1" applyFill="1" applyBorder="1" applyAlignment="1">
      <alignment horizontal="center" vertical="center"/>
    </xf>
    <xf numFmtId="44" fontId="0" fillId="4" borderId="21" xfId="1" applyFont="1" applyFill="1" applyBorder="1" applyAlignment="1">
      <alignment horizontal="center" vertical="center"/>
    </xf>
    <xf numFmtId="44" fontId="0" fillId="4" borderId="25" xfId="1" applyFont="1" applyFill="1" applyBorder="1" applyAlignment="1">
      <alignment horizontal="center" vertical="center"/>
    </xf>
    <xf numFmtId="44" fontId="0" fillId="4" borderId="26" xfId="1" applyFont="1" applyFill="1" applyBorder="1" applyAlignment="1">
      <alignment horizontal="center" vertical="center"/>
    </xf>
    <xf numFmtId="44" fontId="0" fillId="4" borderId="16" xfId="1" applyFont="1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/>
    </xf>
    <xf numFmtId="44" fontId="0" fillId="4" borderId="12" xfId="1" applyFont="1" applyFill="1" applyBorder="1" applyAlignment="1">
      <alignment horizontal="center" vertical="center"/>
    </xf>
    <xf numFmtId="44" fontId="0" fillId="4" borderId="27" xfId="1" applyFon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3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9" fontId="0" fillId="4" borderId="17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4" borderId="14" xfId="0" applyNumberFormat="1" applyFill="1" applyBorder="1" applyAlignment="1">
      <alignment horizontal="center" vertical="center"/>
    </xf>
    <xf numFmtId="0" fontId="0" fillId="4" borderId="15" xfId="0" applyNumberFormat="1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DED8-791A-406B-88F5-0C68AE5F9B8D}">
  <sheetPr>
    <pageSetUpPr fitToPage="1"/>
  </sheetPr>
  <dimension ref="A1:R39"/>
  <sheetViews>
    <sheetView tabSelected="1" topLeftCell="A36" zoomScale="90" zoomScaleNormal="90" workbookViewId="0">
      <selection activeCell="J42" sqref="J42"/>
    </sheetView>
  </sheetViews>
  <sheetFormatPr defaultRowHeight="14.4" x14ac:dyDescent="0.3"/>
  <cols>
    <col min="1" max="1" width="7.109375" customWidth="1"/>
    <col min="2" max="2" width="2.5546875" hidden="1" customWidth="1"/>
    <col min="4" max="4" width="6.33203125" customWidth="1"/>
    <col min="6" max="6" width="8.109375" customWidth="1"/>
    <col min="8" max="8" width="18.44140625" customWidth="1"/>
    <col min="10" max="10" width="74.6640625" customWidth="1"/>
    <col min="18" max="18" width="8.88671875" customWidth="1"/>
  </cols>
  <sheetData>
    <row r="1" spans="1:18" x14ac:dyDescent="0.3">
      <c r="A1" s="51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</row>
    <row r="2" spans="1:18" ht="33" customHeight="1" thickBot="1" x14ac:dyDescent="0.3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1:18" ht="52.5" customHeight="1" thickBot="1" x14ac:dyDescent="0.35">
      <c r="A3" s="57" t="s">
        <v>0</v>
      </c>
      <c r="B3" s="58"/>
      <c r="C3" s="57" t="s">
        <v>1</v>
      </c>
      <c r="D3" s="58"/>
      <c r="E3" s="47" t="s">
        <v>2</v>
      </c>
      <c r="F3" s="48"/>
      <c r="G3" s="47" t="s">
        <v>7</v>
      </c>
      <c r="H3" s="48"/>
      <c r="I3" s="47" t="s">
        <v>3</v>
      </c>
      <c r="J3" s="48"/>
      <c r="K3" s="47" t="s">
        <v>4</v>
      </c>
      <c r="L3" s="48"/>
      <c r="M3" s="47" t="s">
        <v>5</v>
      </c>
      <c r="N3" s="48"/>
      <c r="O3" s="47" t="s">
        <v>6</v>
      </c>
      <c r="P3" s="48"/>
      <c r="Q3" s="47" t="s">
        <v>8</v>
      </c>
      <c r="R3" s="48"/>
    </row>
    <row r="4" spans="1:18" ht="15" customHeight="1" x14ac:dyDescent="0.3">
      <c r="A4" s="49" t="s">
        <v>9</v>
      </c>
      <c r="B4" s="50"/>
      <c r="C4" s="43" t="s">
        <v>86</v>
      </c>
      <c r="D4" s="44"/>
      <c r="E4" s="59" t="s">
        <v>40</v>
      </c>
      <c r="F4" s="60"/>
      <c r="G4" s="21" t="s">
        <v>58</v>
      </c>
      <c r="H4" s="22"/>
      <c r="I4" s="61" t="s">
        <v>74</v>
      </c>
      <c r="J4" s="62"/>
      <c r="K4" s="16">
        <v>40</v>
      </c>
      <c r="L4" s="16"/>
      <c r="M4" s="15">
        <v>1</v>
      </c>
      <c r="N4" s="16"/>
      <c r="O4" s="9">
        <v>111292.5</v>
      </c>
      <c r="P4" s="10"/>
      <c r="Q4" s="5">
        <v>111292.5</v>
      </c>
      <c r="R4" s="6"/>
    </row>
    <row r="5" spans="1:18" ht="162.75" customHeight="1" x14ac:dyDescent="0.3">
      <c r="A5" s="39"/>
      <c r="B5" s="40"/>
      <c r="C5" s="45"/>
      <c r="D5" s="46"/>
      <c r="E5" s="27"/>
      <c r="F5" s="28"/>
      <c r="G5" s="23"/>
      <c r="H5" s="24"/>
      <c r="I5" s="63"/>
      <c r="J5" s="63"/>
      <c r="K5" s="17"/>
      <c r="L5" s="17"/>
      <c r="M5" s="17"/>
      <c r="N5" s="17"/>
      <c r="O5" s="11"/>
      <c r="P5" s="12"/>
      <c r="Q5" s="7"/>
      <c r="R5" s="8"/>
    </row>
    <row r="6" spans="1:18" ht="27.75" customHeight="1" x14ac:dyDescent="0.3">
      <c r="A6" s="37" t="s">
        <v>10</v>
      </c>
      <c r="B6" s="38"/>
      <c r="C6" s="29" t="s">
        <v>87</v>
      </c>
      <c r="D6" s="30"/>
      <c r="E6" s="25" t="s">
        <v>41</v>
      </c>
      <c r="F6" s="26"/>
      <c r="G6" s="19" t="s">
        <v>59</v>
      </c>
      <c r="H6" s="19"/>
      <c r="I6" s="19" t="s">
        <v>75</v>
      </c>
      <c r="J6" s="17"/>
      <c r="K6" s="17">
        <v>30</v>
      </c>
      <c r="L6" s="17"/>
      <c r="M6" s="15">
        <v>1</v>
      </c>
      <c r="N6" s="16"/>
      <c r="O6" s="13">
        <v>111292.5</v>
      </c>
      <c r="P6" s="14"/>
      <c r="Q6" s="1">
        <f>O6*2</f>
        <v>222585</v>
      </c>
      <c r="R6" s="2"/>
    </row>
    <row r="7" spans="1:18" ht="87.75" customHeight="1" x14ac:dyDescent="0.3">
      <c r="A7" s="39"/>
      <c r="B7" s="40"/>
      <c r="C7" s="31"/>
      <c r="D7" s="32"/>
      <c r="E7" s="27"/>
      <c r="F7" s="28"/>
      <c r="G7" s="19"/>
      <c r="H7" s="19"/>
      <c r="I7" s="17"/>
      <c r="J7" s="17"/>
      <c r="K7" s="17"/>
      <c r="L7" s="17"/>
      <c r="M7" s="17"/>
      <c r="N7" s="17"/>
      <c r="O7" s="11"/>
      <c r="P7" s="12"/>
      <c r="Q7" s="1"/>
      <c r="R7" s="2"/>
    </row>
    <row r="8" spans="1:18" x14ac:dyDescent="0.3">
      <c r="A8" s="37" t="s">
        <v>11</v>
      </c>
      <c r="B8" s="38"/>
      <c r="C8" s="29" t="s">
        <v>27</v>
      </c>
      <c r="D8" s="30"/>
      <c r="E8" s="25" t="s">
        <v>42</v>
      </c>
      <c r="F8" s="26"/>
      <c r="G8" s="19" t="s">
        <v>60</v>
      </c>
      <c r="H8" s="19"/>
      <c r="I8" s="19" t="s">
        <v>77</v>
      </c>
      <c r="J8" s="17"/>
      <c r="K8" s="17">
        <v>30</v>
      </c>
      <c r="L8" s="17"/>
      <c r="M8" s="15">
        <v>1</v>
      </c>
      <c r="N8" s="16"/>
      <c r="O8" s="1">
        <v>111292.5</v>
      </c>
      <c r="P8" s="1"/>
      <c r="Q8" s="1">
        <f>O8*3</f>
        <v>333877.5</v>
      </c>
      <c r="R8" s="2"/>
    </row>
    <row r="9" spans="1:18" ht="172.5" customHeight="1" x14ac:dyDescent="0.3">
      <c r="A9" s="39"/>
      <c r="B9" s="40"/>
      <c r="C9" s="31"/>
      <c r="D9" s="32"/>
      <c r="E9" s="27"/>
      <c r="F9" s="28"/>
      <c r="G9" s="19"/>
      <c r="H9" s="19"/>
      <c r="I9" s="17"/>
      <c r="J9" s="17"/>
      <c r="K9" s="17"/>
      <c r="L9" s="17"/>
      <c r="M9" s="17"/>
      <c r="N9" s="17"/>
      <c r="O9" s="1"/>
      <c r="P9" s="1"/>
      <c r="Q9" s="1"/>
      <c r="R9" s="2"/>
    </row>
    <row r="10" spans="1:18" x14ac:dyDescent="0.3">
      <c r="A10" s="37" t="s">
        <v>12</v>
      </c>
      <c r="B10" s="38"/>
      <c r="C10" s="29" t="s">
        <v>28</v>
      </c>
      <c r="D10" s="30"/>
      <c r="E10" s="25" t="s">
        <v>43</v>
      </c>
      <c r="F10" s="26"/>
      <c r="G10" s="19" t="s">
        <v>88</v>
      </c>
      <c r="H10" s="19"/>
      <c r="I10" s="19" t="s">
        <v>76</v>
      </c>
      <c r="J10" s="17"/>
      <c r="K10" s="17">
        <v>30</v>
      </c>
      <c r="L10" s="17"/>
      <c r="M10" s="15">
        <v>1</v>
      </c>
      <c r="N10" s="16"/>
      <c r="O10" s="1">
        <v>111292.5</v>
      </c>
      <c r="P10" s="1"/>
      <c r="Q10" s="1">
        <f>O10*4</f>
        <v>445170</v>
      </c>
      <c r="R10" s="2"/>
    </row>
    <row r="11" spans="1:18" ht="155.4" customHeight="1" x14ac:dyDescent="0.3">
      <c r="A11" s="39"/>
      <c r="B11" s="40"/>
      <c r="C11" s="31"/>
      <c r="D11" s="32"/>
      <c r="E11" s="27"/>
      <c r="F11" s="28"/>
      <c r="G11" s="19"/>
      <c r="H11" s="19"/>
      <c r="I11" s="17"/>
      <c r="J11" s="17"/>
      <c r="K11" s="17"/>
      <c r="L11" s="17"/>
      <c r="M11" s="17"/>
      <c r="N11" s="17"/>
      <c r="O11" s="1"/>
      <c r="P11" s="1"/>
      <c r="Q11" s="1"/>
      <c r="R11" s="2"/>
    </row>
    <row r="12" spans="1:18" x14ac:dyDescent="0.3">
      <c r="A12" s="37" t="s">
        <v>13</v>
      </c>
      <c r="B12" s="38"/>
      <c r="C12" s="29" t="s">
        <v>29</v>
      </c>
      <c r="D12" s="30"/>
      <c r="E12" s="25" t="s">
        <v>44</v>
      </c>
      <c r="F12" s="26"/>
      <c r="G12" s="19" t="s">
        <v>61</v>
      </c>
      <c r="H12" s="19"/>
      <c r="I12" s="19" t="s">
        <v>72</v>
      </c>
      <c r="J12" s="19"/>
      <c r="K12" s="17">
        <v>30</v>
      </c>
      <c r="L12" s="17"/>
      <c r="M12" s="15">
        <v>1</v>
      </c>
      <c r="N12" s="16"/>
      <c r="O12" s="1">
        <v>111292.5</v>
      </c>
      <c r="P12" s="1"/>
      <c r="Q12" s="1">
        <f>O12*5</f>
        <v>556462.5</v>
      </c>
      <c r="R12" s="2"/>
    </row>
    <row r="13" spans="1:18" ht="102.75" customHeight="1" x14ac:dyDescent="0.3">
      <c r="A13" s="49"/>
      <c r="B13" s="50"/>
      <c r="C13" s="31"/>
      <c r="D13" s="32"/>
      <c r="E13" s="27"/>
      <c r="F13" s="28"/>
      <c r="G13" s="19"/>
      <c r="H13" s="19"/>
      <c r="I13" s="19"/>
      <c r="J13" s="19"/>
      <c r="K13" s="17"/>
      <c r="L13" s="17"/>
      <c r="M13" s="17"/>
      <c r="N13" s="17"/>
      <c r="O13" s="1"/>
      <c r="P13" s="1"/>
      <c r="Q13" s="1"/>
      <c r="R13" s="2"/>
    </row>
    <row r="14" spans="1:18" x14ac:dyDescent="0.3">
      <c r="A14" s="37" t="s">
        <v>14</v>
      </c>
      <c r="B14" s="38"/>
      <c r="C14" s="29" t="s">
        <v>30</v>
      </c>
      <c r="D14" s="30"/>
      <c r="E14" s="25" t="s">
        <v>45</v>
      </c>
      <c r="F14" s="26"/>
      <c r="G14" s="19" t="s">
        <v>62</v>
      </c>
      <c r="H14" s="19"/>
      <c r="I14" s="19" t="s">
        <v>78</v>
      </c>
      <c r="J14" s="17"/>
      <c r="K14" s="17">
        <v>30</v>
      </c>
      <c r="L14" s="17"/>
      <c r="M14" s="15">
        <v>1</v>
      </c>
      <c r="N14" s="16"/>
      <c r="O14" s="1">
        <v>111292.5</v>
      </c>
      <c r="P14" s="1"/>
      <c r="Q14" s="1">
        <f>O14*6</f>
        <v>667755</v>
      </c>
      <c r="R14" s="2"/>
    </row>
    <row r="15" spans="1:18" ht="120" customHeight="1" x14ac:dyDescent="0.3">
      <c r="A15" s="39"/>
      <c r="B15" s="40"/>
      <c r="C15" s="31"/>
      <c r="D15" s="32"/>
      <c r="E15" s="27"/>
      <c r="F15" s="28"/>
      <c r="G15" s="19"/>
      <c r="H15" s="19"/>
      <c r="I15" s="17"/>
      <c r="J15" s="17"/>
      <c r="K15" s="17"/>
      <c r="L15" s="17"/>
      <c r="M15" s="17"/>
      <c r="N15" s="17"/>
      <c r="O15" s="1"/>
      <c r="P15" s="1"/>
      <c r="Q15" s="1"/>
      <c r="R15" s="2"/>
    </row>
    <row r="16" spans="1:18" x14ac:dyDescent="0.3">
      <c r="A16" s="37" t="s">
        <v>15</v>
      </c>
      <c r="B16" s="38"/>
      <c r="C16" s="29" t="s">
        <v>31</v>
      </c>
      <c r="D16" s="30"/>
      <c r="E16" s="25" t="s">
        <v>46</v>
      </c>
      <c r="F16" s="26"/>
      <c r="G16" s="19" t="s">
        <v>63</v>
      </c>
      <c r="H16" s="19"/>
      <c r="I16" s="19" t="s">
        <v>79</v>
      </c>
      <c r="J16" s="17"/>
      <c r="K16" s="17">
        <v>30</v>
      </c>
      <c r="L16" s="17"/>
      <c r="M16" s="15">
        <v>1</v>
      </c>
      <c r="N16" s="16"/>
      <c r="O16" s="1">
        <v>111292.5</v>
      </c>
      <c r="P16" s="1"/>
      <c r="Q16" s="1">
        <f>O16*7</f>
        <v>779047.5</v>
      </c>
      <c r="R16" s="2"/>
    </row>
    <row r="17" spans="1:18" ht="123.75" customHeight="1" x14ac:dyDescent="0.3">
      <c r="A17" s="39"/>
      <c r="B17" s="40"/>
      <c r="C17" s="31"/>
      <c r="D17" s="32"/>
      <c r="E17" s="27"/>
      <c r="F17" s="28"/>
      <c r="G17" s="19"/>
      <c r="H17" s="19"/>
      <c r="I17" s="17"/>
      <c r="J17" s="17"/>
      <c r="K17" s="17"/>
      <c r="L17" s="17"/>
      <c r="M17" s="17"/>
      <c r="N17" s="17"/>
      <c r="O17" s="1"/>
      <c r="P17" s="1"/>
      <c r="Q17" s="1"/>
      <c r="R17" s="2"/>
    </row>
    <row r="18" spans="1:18" x14ac:dyDescent="0.3">
      <c r="A18" s="37" t="s">
        <v>16</v>
      </c>
      <c r="B18" s="38"/>
      <c r="C18" s="29" t="s">
        <v>32</v>
      </c>
      <c r="D18" s="30"/>
      <c r="E18" s="25" t="s">
        <v>47</v>
      </c>
      <c r="F18" s="26"/>
      <c r="G18" s="19" t="s">
        <v>64</v>
      </c>
      <c r="H18" s="19"/>
      <c r="I18" s="19" t="s">
        <v>80</v>
      </c>
      <c r="J18" s="17"/>
      <c r="K18" s="17">
        <v>30</v>
      </c>
      <c r="L18" s="17"/>
      <c r="M18" s="15">
        <v>1</v>
      </c>
      <c r="N18" s="16"/>
      <c r="O18" s="1">
        <v>111292.5</v>
      </c>
      <c r="P18" s="1"/>
      <c r="Q18" s="1">
        <f>O18*8</f>
        <v>890340</v>
      </c>
      <c r="R18" s="2"/>
    </row>
    <row r="19" spans="1:18" ht="83.25" customHeight="1" x14ac:dyDescent="0.3">
      <c r="A19" s="39"/>
      <c r="B19" s="40"/>
      <c r="C19" s="31"/>
      <c r="D19" s="32"/>
      <c r="E19" s="27"/>
      <c r="F19" s="28"/>
      <c r="G19" s="19"/>
      <c r="H19" s="19"/>
      <c r="I19" s="17"/>
      <c r="J19" s="17"/>
      <c r="K19" s="17"/>
      <c r="L19" s="17"/>
      <c r="M19" s="17"/>
      <c r="N19" s="17"/>
      <c r="O19" s="1"/>
      <c r="P19" s="1"/>
      <c r="Q19" s="1"/>
      <c r="R19" s="2"/>
    </row>
    <row r="20" spans="1:18" x14ac:dyDescent="0.3">
      <c r="A20" s="37" t="s">
        <v>17</v>
      </c>
      <c r="B20" s="38"/>
      <c r="C20" s="29" t="s">
        <v>33</v>
      </c>
      <c r="D20" s="30"/>
      <c r="E20" s="25" t="s">
        <v>48</v>
      </c>
      <c r="F20" s="26"/>
      <c r="G20" s="19" t="s">
        <v>89</v>
      </c>
      <c r="H20" s="19"/>
      <c r="I20" s="19" t="s">
        <v>82</v>
      </c>
      <c r="J20" s="17"/>
      <c r="K20" s="17">
        <v>30</v>
      </c>
      <c r="L20" s="17"/>
      <c r="M20" s="15">
        <v>1</v>
      </c>
      <c r="N20" s="16"/>
      <c r="O20" s="1">
        <v>111292.5</v>
      </c>
      <c r="P20" s="1"/>
      <c r="Q20" s="1">
        <f>O20*9</f>
        <v>1001632.5</v>
      </c>
      <c r="R20" s="2"/>
    </row>
    <row r="21" spans="1:18" ht="66.75" customHeight="1" x14ac:dyDescent="0.3">
      <c r="A21" s="39"/>
      <c r="B21" s="40"/>
      <c r="C21" s="31"/>
      <c r="D21" s="32"/>
      <c r="E21" s="27"/>
      <c r="F21" s="28"/>
      <c r="G21" s="19"/>
      <c r="H21" s="19"/>
      <c r="I21" s="17"/>
      <c r="J21" s="17"/>
      <c r="K21" s="17"/>
      <c r="L21" s="17"/>
      <c r="M21" s="17"/>
      <c r="N21" s="17"/>
      <c r="O21" s="1"/>
      <c r="P21" s="1"/>
      <c r="Q21" s="1"/>
      <c r="R21" s="2"/>
    </row>
    <row r="22" spans="1:18" x14ac:dyDescent="0.3">
      <c r="A22" s="37" t="s">
        <v>18</v>
      </c>
      <c r="B22" s="38"/>
      <c r="C22" s="29" t="s">
        <v>34</v>
      </c>
      <c r="D22" s="30"/>
      <c r="E22" s="25" t="s">
        <v>49</v>
      </c>
      <c r="F22" s="26"/>
      <c r="G22" s="19" t="s">
        <v>65</v>
      </c>
      <c r="H22" s="19"/>
      <c r="I22" s="19" t="s">
        <v>81</v>
      </c>
      <c r="J22" s="17"/>
      <c r="K22" s="17">
        <v>25</v>
      </c>
      <c r="L22" s="17"/>
      <c r="M22" s="15">
        <v>1</v>
      </c>
      <c r="N22" s="16"/>
      <c r="O22" s="1">
        <v>111292.5</v>
      </c>
      <c r="P22" s="1"/>
      <c r="Q22" s="1">
        <f>O22*10</f>
        <v>1112925</v>
      </c>
      <c r="R22" s="2"/>
    </row>
    <row r="23" spans="1:18" ht="116.25" customHeight="1" x14ac:dyDescent="0.3">
      <c r="A23" s="39"/>
      <c r="B23" s="40"/>
      <c r="C23" s="31"/>
      <c r="D23" s="32"/>
      <c r="E23" s="27"/>
      <c r="F23" s="28"/>
      <c r="G23" s="19"/>
      <c r="H23" s="19"/>
      <c r="I23" s="17"/>
      <c r="J23" s="17"/>
      <c r="K23" s="17"/>
      <c r="L23" s="17"/>
      <c r="M23" s="17"/>
      <c r="N23" s="17"/>
      <c r="O23" s="1"/>
      <c r="P23" s="1"/>
      <c r="Q23" s="1"/>
      <c r="R23" s="2"/>
    </row>
    <row r="24" spans="1:18" x14ac:dyDescent="0.3">
      <c r="A24" s="37" t="s">
        <v>19</v>
      </c>
      <c r="B24" s="38"/>
      <c r="C24" s="29" t="s">
        <v>35</v>
      </c>
      <c r="D24" s="30"/>
      <c r="E24" s="25" t="s">
        <v>50</v>
      </c>
      <c r="F24" s="26"/>
      <c r="G24" s="19" t="s">
        <v>66</v>
      </c>
      <c r="H24" s="19"/>
      <c r="I24" s="19" t="s">
        <v>90</v>
      </c>
      <c r="J24" s="17"/>
      <c r="K24" s="17">
        <v>25</v>
      </c>
      <c r="L24" s="17"/>
      <c r="M24" s="15">
        <v>1</v>
      </c>
      <c r="N24" s="16"/>
      <c r="O24" s="1">
        <v>111292.5</v>
      </c>
      <c r="P24" s="1"/>
      <c r="Q24" s="1">
        <f>O24*11</f>
        <v>1224217.5</v>
      </c>
      <c r="R24" s="2"/>
    </row>
    <row r="25" spans="1:18" ht="150" customHeight="1" x14ac:dyDescent="0.3">
      <c r="A25" s="39"/>
      <c r="B25" s="40"/>
      <c r="C25" s="31"/>
      <c r="D25" s="32"/>
      <c r="E25" s="27"/>
      <c r="F25" s="28"/>
      <c r="G25" s="19"/>
      <c r="H25" s="19"/>
      <c r="I25" s="17"/>
      <c r="J25" s="17"/>
      <c r="K25" s="17"/>
      <c r="L25" s="17"/>
      <c r="M25" s="17"/>
      <c r="N25" s="17"/>
      <c r="O25" s="1"/>
      <c r="P25" s="1"/>
      <c r="Q25" s="1"/>
      <c r="R25" s="2"/>
    </row>
    <row r="26" spans="1:18" x14ac:dyDescent="0.3">
      <c r="A26" s="37" t="s">
        <v>20</v>
      </c>
      <c r="B26" s="38"/>
      <c r="C26" s="29" t="s">
        <v>36</v>
      </c>
      <c r="D26" s="30"/>
      <c r="E26" s="25" t="s">
        <v>51</v>
      </c>
      <c r="F26" s="26"/>
      <c r="G26" s="19" t="s">
        <v>66</v>
      </c>
      <c r="H26" s="19"/>
      <c r="I26" s="19" t="s">
        <v>91</v>
      </c>
      <c r="J26" s="17"/>
      <c r="K26" s="17">
        <v>25</v>
      </c>
      <c r="L26" s="17"/>
      <c r="M26" s="15">
        <v>1</v>
      </c>
      <c r="N26" s="16"/>
      <c r="O26" s="1">
        <v>111292.5</v>
      </c>
      <c r="P26" s="1"/>
      <c r="Q26" s="1">
        <f>O26*12</f>
        <v>1335510</v>
      </c>
      <c r="R26" s="2"/>
    </row>
    <row r="27" spans="1:18" ht="103.5" customHeight="1" x14ac:dyDescent="0.3">
      <c r="A27" s="39"/>
      <c r="B27" s="40"/>
      <c r="C27" s="31"/>
      <c r="D27" s="32"/>
      <c r="E27" s="27"/>
      <c r="F27" s="28"/>
      <c r="G27" s="19"/>
      <c r="H27" s="19"/>
      <c r="I27" s="17"/>
      <c r="J27" s="17"/>
      <c r="K27" s="17"/>
      <c r="L27" s="17"/>
      <c r="M27" s="17"/>
      <c r="N27" s="17"/>
      <c r="O27" s="1"/>
      <c r="P27" s="1"/>
      <c r="Q27" s="1"/>
      <c r="R27" s="2"/>
    </row>
    <row r="28" spans="1:18" x14ac:dyDescent="0.3">
      <c r="A28" s="37" t="s">
        <v>21</v>
      </c>
      <c r="B28" s="38"/>
      <c r="C28" s="29" t="s">
        <v>37</v>
      </c>
      <c r="D28" s="30"/>
      <c r="E28" s="25" t="s">
        <v>52</v>
      </c>
      <c r="F28" s="26"/>
      <c r="G28" s="19" t="s">
        <v>92</v>
      </c>
      <c r="H28" s="19"/>
      <c r="I28" s="19" t="s">
        <v>83</v>
      </c>
      <c r="J28" s="17"/>
      <c r="K28" s="17">
        <v>25</v>
      </c>
      <c r="L28" s="17"/>
      <c r="M28" s="15">
        <v>1</v>
      </c>
      <c r="N28" s="16"/>
      <c r="O28" s="1">
        <v>111292.5</v>
      </c>
      <c r="P28" s="1"/>
      <c r="Q28" s="1">
        <f>O28*13</f>
        <v>1446802.5</v>
      </c>
      <c r="R28" s="2"/>
    </row>
    <row r="29" spans="1:18" ht="97.5" customHeight="1" x14ac:dyDescent="0.3">
      <c r="A29" s="39"/>
      <c r="B29" s="40"/>
      <c r="C29" s="31"/>
      <c r="D29" s="32"/>
      <c r="E29" s="27"/>
      <c r="F29" s="28"/>
      <c r="G29" s="19"/>
      <c r="H29" s="19"/>
      <c r="I29" s="17"/>
      <c r="J29" s="17"/>
      <c r="K29" s="17"/>
      <c r="L29" s="17"/>
      <c r="M29" s="17"/>
      <c r="N29" s="17"/>
      <c r="O29" s="1"/>
      <c r="P29" s="1"/>
      <c r="Q29" s="1"/>
      <c r="R29" s="2"/>
    </row>
    <row r="30" spans="1:18" x14ac:dyDescent="0.3">
      <c r="A30" s="37" t="s">
        <v>22</v>
      </c>
      <c r="B30" s="38"/>
      <c r="C30" s="29" t="s">
        <v>38</v>
      </c>
      <c r="D30" s="30"/>
      <c r="E30" s="25" t="s">
        <v>53</v>
      </c>
      <c r="F30" s="26"/>
      <c r="G30" s="19" t="s">
        <v>67</v>
      </c>
      <c r="H30" s="19"/>
      <c r="I30" s="19" t="s">
        <v>93</v>
      </c>
      <c r="J30" s="17"/>
      <c r="K30" s="17">
        <v>25</v>
      </c>
      <c r="L30" s="17"/>
      <c r="M30" s="15">
        <v>1</v>
      </c>
      <c r="N30" s="16"/>
      <c r="O30" s="1">
        <v>111292.5</v>
      </c>
      <c r="P30" s="1"/>
      <c r="Q30" s="1">
        <f>O30*14</f>
        <v>1558095</v>
      </c>
      <c r="R30" s="2"/>
    </row>
    <row r="31" spans="1:18" ht="94.5" customHeight="1" x14ac:dyDescent="0.3">
      <c r="A31" s="39"/>
      <c r="B31" s="40"/>
      <c r="C31" s="31"/>
      <c r="D31" s="32"/>
      <c r="E31" s="27"/>
      <c r="F31" s="28"/>
      <c r="G31" s="19"/>
      <c r="H31" s="19"/>
      <c r="I31" s="17"/>
      <c r="J31" s="17"/>
      <c r="K31" s="17"/>
      <c r="L31" s="17"/>
      <c r="M31" s="17"/>
      <c r="N31" s="17"/>
      <c r="O31" s="1"/>
      <c r="P31" s="1"/>
      <c r="Q31" s="1"/>
      <c r="R31" s="2"/>
    </row>
    <row r="32" spans="1:18" x14ac:dyDescent="0.3">
      <c r="A32" s="37" t="s">
        <v>23</v>
      </c>
      <c r="B32" s="38"/>
      <c r="C32" s="29" t="s">
        <v>39</v>
      </c>
      <c r="D32" s="30"/>
      <c r="E32" s="25" t="s">
        <v>54</v>
      </c>
      <c r="F32" s="26"/>
      <c r="G32" s="19" t="s">
        <v>68</v>
      </c>
      <c r="H32" s="19"/>
      <c r="I32" s="19" t="s">
        <v>94</v>
      </c>
      <c r="J32" s="17"/>
      <c r="K32" s="17">
        <v>25</v>
      </c>
      <c r="L32" s="17"/>
      <c r="M32" s="15">
        <v>1</v>
      </c>
      <c r="N32" s="16"/>
      <c r="O32" s="1">
        <v>111292.5</v>
      </c>
      <c r="P32" s="1"/>
      <c r="Q32" s="1">
        <f>O32*15</f>
        <v>1669387.5</v>
      </c>
      <c r="R32" s="2"/>
    </row>
    <row r="33" spans="1:18" ht="60" customHeight="1" x14ac:dyDescent="0.3">
      <c r="A33" s="39"/>
      <c r="B33" s="40"/>
      <c r="C33" s="31"/>
      <c r="D33" s="32"/>
      <c r="E33" s="27"/>
      <c r="F33" s="28"/>
      <c r="G33" s="19"/>
      <c r="H33" s="19"/>
      <c r="I33" s="17"/>
      <c r="J33" s="17"/>
      <c r="K33" s="17"/>
      <c r="L33" s="17"/>
      <c r="M33" s="17"/>
      <c r="N33" s="17"/>
      <c r="O33" s="1"/>
      <c r="P33" s="1"/>
      <c r="Q33" s="1"/>
      <c r="R33" s="2"/>
    </row>
    <row r="34" spans="1:18" x14ac:dyDescent="0.3">
      <c r="A34" s="37" t="s">
        <v>24</v>
      </c>
      <c r="B34" s="38"/>
      <c r="C34" s="29" t="s">
        <v>31</v>
      </c>
      <c r="D34" s="30"/>
      <c r="E34" s="25" t="s">
        <v>55</v>
      </c>
      <c r="F34" s="26"/>
      <c r="G34" s="19" t="s">
        <v>69</v>
      </c>
      <c r="H34" s="19"/>
      <c r="I34" s="19" t="s">
        <v>84</v>
      </c>
      <c r="J34" s="17"/>
      <c r="K34" s="17">
        <v>25</v>
      </c>
      <c r="L34" s="17"/>
      <c r="M34" s="15">
        <v>1</v>
      </c>
      <c r="N34" s="16"/>
      <c r="O34" s="1">
        <v>111292.5</v>
      </c>
      <c r="P34" s="1"/>
      <c r="Q34" s="1">
        <f>O34*16</f>
        <v>1780680</v>
      </c>
      <c r="R34" s="2"/>
    </row>
    <row r="35" spans="1:18" ht="123.75" customHeight="1" x14ac:dyDescent="0.3">
      <c r="A35" s="39"/>
      <c r="B35" s="40"/>
      <c r="C35" s="31"/>
      <c r="D35" s="32"/>
      <c r="E35" s="27"/>
      <c r="F35" s="28"/>
      <c r="G35" s="19"/>
      <c r="H35" s="19"/>
      <c r="I35" s="17"/>
      <c r="J35" s="17"/>
      <c r="K35" s="17"/>
      <c r="L35" s="17"/>
      <c r="M35" s="17"/>
      <c r="N35" s="17"/>
      <c r="O35" s="1"/>
      <c r="P35" s="1"/>
      <c r="Q35" s="1"/>
      <c r="R35" s="2"/>
    </row>
    <row r="36" spans="1:18" x14ac:dyDescent="0.3">
      <c r="A36" s="37" t="s">
        <v>25</v>
      </c>
      <c r="B36" s="38"/>
      <c r="C36" s="29" t="s">
        <v>32</v>
      </c>
      <c r="D36" s="30"/>
      <c r="E36" s="25" t="s">
        <v>56</v>
      </c>
      <c r="F36" s="26"/>
      <c r="G36" s="19" t="s">
        <v>70</v>
      </c>
      <c r="H36" s="19"/>
      <c r="I36" s="19" t="s">
        <v>95</v>
      </c>
      <c r="J36" s="17"/>
      <c r="K36" s="17">
        <v>25</v>
      </c>
      <c r="L36" s="17"/>
      <c r="M36" s="15">
        <v>1</v>
      </c>
      <c r="N36" s="16"/>
      <c r="O36" s="1">
        <v>111292.5</v>
      </c>
      <c r="P36" s="1"/>
      <c r="Q36" s="1">
        <f>O36*17</f>
        <v>1891972.5</v>
      </c>
      <c r="R36" s="2"/>
    </row>
    <row r="37" spans="1:18" ht="125.25" customHeight="1" x14ac:dyDescent="0.3">
      <c r="A37" s="39"/>
      <c r="B37" s="40"/>
      <c r="C37" s="31"/>
      <c r="D37" s="32"/>
      <c r="E37" s="27"/>
      <c r="F37" s="28"/>
      <c r="G37" s="19"/>
      <c r="H37" s="19"/>
      <c r="I37" s="17"/>
      <c r="J37" s="17"/>
      <c r="K37" s="17"/>
      <c r="L37" s="17"/>
      <c r="M37" s="17"/>
      <c r="N37" s="17"/>
      <c r="O37" s="1"/>
      <c r="P37" s="1"/>
      <c r="Q37" s="1"/>
      <c r="R37" s="2"/>
    </row>
    <row r="38" spans="1:18" x14ac:dyDescent="0.3">
      <c r="A38" s="37" t="s">
        <v>26</v>
      </c>
      <c r="B38" s="38"/>
      <c r="C38" s="29" t="s">
        <v>33</v>
      </c>
      <c r="D38" s="30"/>
      <c r="E38" s="25" t="s">
        <v>57</v>
      </c>
      <c r="F38" s="26"/>
      <c r="G38" s="19" t="s">
        <v>71</v>
      </c>
      <c r="H38" s="19"/>
      <c r="I38" s="19" t="s">
        <v>85</v>
      </c>
      <c r="J38" s="17"/>
      <c r="K38" s="17">
        <v>25</v>
      </c>
      <c r="L38" s="17"/>
      <c r="M38" s="15">
        <v>1</v>
      </c>
      <c r="N38" s="16"/>
      <c r="O38" s="1">
        <v>111292.5</v>
      </c>
      <c r="P38" s="1"/>
      <c r="Q38" s="1">
        <f>O38*18</f>
        <v>2003265</v>
      </c>
      <c r="R38" s="2"/>
    </row>
    <row r="39" spans="1:18" ht="165" customHeight="1" thickBot="1" x14ac:dyDescent="0.35">
      <c r="A39" s="41"/>
      <c r="B39" s="42"/>
      <c r="C39" s="33"/>
      <c r="D39" s="34"/>
      <c r="E39" s="35"/>
      <c r="F39" s="36"/>
      <c r="G39" s="20"/>
      <c r="H39" s="20"/>
      <c r="I39" s="18"/>
      <c r="J39" s="18"/>
      <c r="K39" s="18"/>
      <c r="L39" s="18"/>
      <c r="M39" s="18"/>
      <c r="N39" s="18"/>
      <c r="O39" s="3"/>
      <c r="P39" s="3"/>
      <c r="Q39" s="3"/>
      <c r="R39" s="4"/>
    </row>
  </sheetData>
  <mergeCells count="172">
    <mergeCell ref="Q3:R3"/>
    <mergeCell ref="A4:B5"/>
    <mergeCell ref="A6:B7"/>
    <mergeCell ref="A8:B9"/>
    <mergeCell ref="A10:B11"/>
    <mergeCell ref="A12:B13"/>
    <mergeCell ref="A1:R2"/>
    <mergeCell ref="A3:B3"/>
    <mergeCell ref="C3:D3"/>
    <mergeCell ref="E3:F3"/>
    <mergeCell ref="G3:H3"/>
    <mergeCell ref="I3:J3"/>
    <mergeCell ref="K3:L3"/>
    <mergeCell ref="M3:N3"/>
    <mergeCell ref="O3:P3"/>
    <mergeCell ref="E4:F5"/>
    <mergeCell ref="E6:F7"/>
    <mergeCell ref="E8:F9"/>
    <mergeCell ref="E10:F11"/>
    <mergeCell ref="E12:F13"/>
    <mergeCell ref="I4:J5"/>
    <mergeCell ref="I6:J7"/>
    <mergeCell ref="I8:J9"/>
    <mergeCell ref="I10:J11"/>
    <mergeCell ref="A36:B37"/>
    <mergeCell ref="A38:B39"/>
    <mergeCell ref="C4:D5"/>
    <mergeCell ref="C6:D7"/>
    <mergeCell ref="C8:D9"/>
    <mergeCell ref="C10:D11"/>
    <mergeCell ref="C12:D13"/>
    <mergeCell ref="C14:D15"/>
    <mergeCell ref="C16:D17"/>
    <mergeCell ref="A24:B25"/>
    <mergeCell ref="A26:B27"/>
    <mergeCell ref="A28:B29"/>
    <mergeCell ref="A30:B31"/>
    <mergeCell ref="A32:B33"/>
    <mergeCell ref="A34:B35"/>
    <mergeCell ref="A14:B15"/>
    <mergeCell ref="A16:B17"/>
    <mergeCell ref="A18:B19"/>
    <mergeCell ref="A20:B21"/>
    <mergeCell ref="A22:B23"/>
    <mergeCell ref="C18:D19"/>
    <mergeCell ref="C20:D21"/>
    <mergeCell ref="C22:D23"/>
    <mergeCell ref="E14:F15"/>
    <mergeCell ref="E16:F17"/>
    <mergeCell ref="C36:D37"/>
    <mergeCell ref="C38:D39"/>
    <mergeCell ref="C24:D25"/>
    <mergeCell ref="C26:D27"/>
    <mergeCell ref="C28:D29"/>
    <mergeCell ref="C30:D31"/>
    <mergeCell ref="C32:D33"/>
    <mergeCell ref="C34:D35"/>
    <mergeCell ref="E30:F31"/>
    <mergeCell ref="E32:F33"/>
    <mergeCell ref="E34:F35"/>
    <mergeCell ref="E36:F37"/>
    <mergeCell ref="E38:F39"/>
    <mergeCell ref="E18:F19"/>
    <mergeCell ref="E20:F21"/>
    <mergeCell ref="E22:F23"/>
    <mergeCell ref="E24:F25"/>
    <mergeCell ref="E26:F27"/>
    <mergeCell ref="E28:F29"/>
    <mergeCell ref="G38:H39"/>
    <mergeCell ref="G20:H21"/>
    <mergeCell ref="G22:H23"/>
    <mergeCell ref="G24:H25"/>
    <mergeCell ref="G26:H27"/>
    <mergeCell ref="G28:H29"/>
    <mergeCell ref="G30:H31"/>
    <mergeCell ref="G4:H5"/>
    <mergeCell ref="G6:H7"/>
    <mergeCell ref="G8:H9"/>
    <mergeCell ref="G10:H11"/>
    <mergeCell ref="G12:H13"/>
    <mergeCell ref="G14:H15"/>
    <mergeCell ref="G16:H17"/>
    <mergeCell ref="G18:H19"/>
    <mergeCell ref="I12:J13"/>
    <mergeCell ref="I14:J15"/>
    <mergeCell ref="G32:H33"/>
    <mergeCell ref="G34:H35"/>
    <mergeCell ref="G36:H37"/>
    <mergeCell ref="I28:J29"/>
    <mergeCell ref="I30:J31"/>
    <mergeCell ref="I32:J33"/>
    <mergeCell ref="I34:J35"/>
    <mergeCell ref="I36:J37"/>
    <mergeCell ref="I38:J39"/>
    <mergeCell ref="I16:J17"/>
    <mergeCell ref="I18:J19"/>
    <mergeCell ref="I20:J21"/>
    <mergeCell ref="I22:J23"/>
    <mergeCell ref="I24:J25"/>
    <mergeCell ref="I26:J27"/>
    <mergeCell ref="K34:L35"/>
    <mergeCell ref="K36:L37"/>
    <mergeCell ref="K38:L39"/>
    <mergeCell ref="K16:L17"/>
    <mergeCell ref="K18:L19"/>
    <mergeCell ref="K20:L21"/>
    <mergeCell ref="K22:L23"/>
    <mergeCell ref="K24:L25"/>
    <mergeCell ref="K26:L27"/>
    <mergeCell ref="M4:N5"/>
    <mergeCell ref="M6:N7"/>
    <mergeCell ref="M8:N9"/>
    <mergeCell ref="M10:N11"/>
    <mergeCell ref="M12:N13"/>
    <mergeCell ref="M14:N15"/>
    <mergeCell ref="K28:L29"/>
    <mergeCell ref="K30:L31"/>
    <mergeCell ref="K32:L33"/>
    <mergeCell ref="K4:L5"/>
    <mergeCell ref="K6:L7"/>
    <mergeCell ref="K8:L9"/>
    <mergeCell ref="K10:L11"/>
    <mergeCell ref="K12:L13"/>
    <mergeCell ref="K14:L15"/>
    <mergeCell ref="M28:N29"/>
    <mergeCell ref="M30:N31"/>
    <mergeCell ref="M32:N33"/>
    <mergeCell ref="M34:N35"/>
    <mergeCell ref="M36:N37"/>
    <mergeCell ref="M38:N39"/>
    <mergeCell ref="M16:N17"/>
    <mergeCell ref="M18:N19"/>
    <mergeCell ref="M20:N21"/>
    <mergeCell ref="M22:N23"/>
    <mergeCell ref="M24:N25"/>
    <mergeCell ref="M26:N27"/>
    <mergeCell ref="O34:P35"/>
    <mergeCell ref="O36:P37"/>
    <mergeCell ref="O38:P39"/>
    <mergeCell ref="O16:P17"/>
    <mergeCell ref="O18:P19"/>
    <mergeCell ref="O20:P21"/>
    <mergeCell ref="O22:P23"/>
    <mergeCell ref="O24:P25"/>
    <mergeCell ref="O26:P27"/>
    <mergeCell ref="Q4:R5"/>
    <mergeCell ref="Q6:R7"/>
    <mergeCell ref="Q8:R9"/>
    <mergeCell ref="Q10:R11"/>
    <mergeCell ref="Q12:R13"/>
    <mergeCell ref="Q14:R15"/>
    <mergeCell ref="O28:P29"/>
    <mergeCell ref="O30:P31"/>
    <mergeCell ref="O32:P33"/>
    <mergeCell ref="O4:P5"/>
    <mergeCell ref="O6:P7"/>
    <mergeCell ref="O8:P9"/>
    <mergeCell ref="O10:P11"/>
    <mergeCell ref="O12:P13"/>
    <mergeCell ref="O14:P15"/>
    <mergeCell ref="Q28:R29"/>
    <mergeCell ref="Q30:R31"/>
    <mergeCell ref="Q32:R33"/>
    <mergeCell ref="Q34:R35"/>
    <mergeCell ref="Q36:R37"/>
    <mergeCell ref="Q38:R39"/>
    <mergeCell ref="Q16:R17"/>
    <mergeCell ref="Q18:R19"/>
    <mergeCell ref="Q20:R21"/>
    <mergeCell ref="Q22:R23"/>
    <mergeCell ref="Q24:R25"/>
    <mergeCell ref="Q26:R27"/>
  </mergeCells>
  <pageMargins left="0.25" right="0.25" top="0.75" bottom="0.75" header="0.3" footer="0.3"/>
  <pageSetup paperSize="8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lastPrinted>2018-11-21T09:53:41Z</cp:lastPrinted>
  <dcterms:created xsi:type="dcterms:W3CDTF">2018-11-12T07:25:09Z</dcterms:created>
  <dcterms:modified xsi:type="dcterms:W3CDTF">2018-11-21T09:53:53Z</dcterms:modified>
</cp:coreProperties>
</file>